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filterPrivacy="1"/>
  <xr:revisionPtr revIDLastSave="0" documentId="13_ncr:1_{259D0FEA-D8D5-43BA-9888-21CFEF0E9FD2}" xr6:coauthVersionLast="45" xr6:coauthVersionMax="45" xr10:uidLastSave="{00000000-0000-0000-0000-000000000000}"/>
  <bookViews>
    <workbookView xWindow="2460" yWindow="2565" windowWidth="25020" windowHeight="11385" xr2:uid="{00000000-000D-0000-FFFF-FFFF00000000}"/>
  </bookViews>
  <sheets>
    <sheet name="Bodenverfestigung" sheetId="7"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4" i="7" l="1"/>
  <c r="C38" i="7"/>
  <c r="E39" i="7"/>
  <c r="E40" i="7"/>
  <c r="E32" i="7" l="1"/>
  <c r="E28" i="7"/>
  <c r="E17" i="7" l="1"/>
  <c r="E18" i="7" l="1"/>
  <c r="E27" i="7" l="1"/>
  <c r="E22" i="7" l="1"/>
  <c r="E16" i="7"/>
  <c r="E15" i="7"/>
  <c r="F4" i="7"/>
  <c r="E13" i="7" l="1"/>
  <c r="E31" i="7"/>
  <c r="E33" i="7"/>
  <c r="E19" i="7" l="1"/>
  <c r="E20" i="7" s="1"/>
  <c r="E38" i="7" s="1"/>
  <c r="E21" i="7"/>
  <c r="E41" i="7" l="1"/>
  <c r="D38" i="7" s="1"/>
  <c r="E34" i="7"/>
  <c r="E29" i="7"/>
  <c r="C24" i="7"/>
  <c r="E30" i="7"/>
  <c r="F22" i="7"/>
  <c r="D34"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E3" authorId="0" shapeId="0" xr:uid="{A0350F76-B3AE-4B25-A7EC-C9C8A28FFF8F}">
      <text>
        <r>
          <rPr>
            <sz val="14"/>
            <color indexed="81"/>
            <rFont val="Calibri"/>
            <family val="2"/>
            <scheme val="minor"/>
          </rPr>
          <t>Eingaben in Rot erforderlich.</t>
        </r>
        <r>
          <rPr>
            <sz val="9"/>
            <color indexed="81"/>
            <rFont val="Segoe UI"/>
            <family val="2"/>
          </rPr>
          <t xml:space="preserve">
</t>
        </r>
      </text>
    </comment>
  </commentList>
</comments>
</file>

<file path=xl/sharedStrings.xml><?xml version="1.0" encoding="utf-8"?>
<sst xmlns="http://schemas.openxmlformats.org/spreadsheetml/2006/main" count="64" uniqueCount="49">
  <si>
    <t>%</t>
  </si>
  <si>
    <t>Zementzugabe :</t>
  </si>
  <si>
    <t>% )</t>
  </si>
  <si>
    <t>kg /m3</t>
  </si>
  <si>
    <r>
      <t>Liter /m</t>
    </r>
    <r>
      <rPr>
        <vertAlign val="superscript"/>
        <sz val="11"/>
        <color theme="1"/>
        <rFont val="Calibri"/>
        <family val="2"/>
        <scheme val="minor"/>
      </rPr>
      <t>3</t>
    </r>
  </si>
  <si>
    <t>Mischungsverhältnis von Additiv und Wasser zur Einbringung im Baumischverfahren zur optimalen Verdichtung:</t>
  </si>
  <si>
    <t>m</t>
  </si>
  <si>
    <t>Frasbreite :</t>
  </si>
  <si>
    <t>Fräslänge :</t>
  </si>
  <si>
    <t>Quadratmeter Fräsfläche :</t>
  </si>
  <si>
    <t>Liter</t>
  </si>
  <si>
    <t>Bindemittel gesamt :</t>
  </si>
  <si>
    <t>Tonnen</t>
  </si>
  <si>
    <t>Einstreumenge Bindemittel :</t>
  </si>
  <si>
    <t>Zugabewasser mit Additiv      =</t>
  </si>
  <si>
    <t>Soll-Werte aus Eignungsprüfung / Erstprüfung:</t>
  </si>
  <si>
    <t>Absorbierendes Wasser durch Bindemittelzugabe in % :</t>
  </si>
  <si>
    <t>Absorbierendes Wasser durch Bindemittelzugabe in Liter:</t>
  </si>
  <si>
    <t>Fräsvolumen:</t>
  </si>
  <si>
    <t>Einstreumenge der Bindemittel nach TP Beton-StB :</t>
  </si>
  <si>
    <r>
      <t>Ausführung als Bodenverfestigung  nach ZTV-E StB oder ZTV-Beton StB je 1 m</t>
    </r>
    <r>
      <rPr>
        <b/>
        <vertAlign val="superscript"/>
        <sz val="14"/>
        <color theme="1"/>
        <rFont val="Calibri"/>
        <family val="2"/>
        <scheme val="minor"/>
      </rPr>
      <t>3</t>
    </r>
  </si>
  <si>
    <t>Gesamte Bindemittelmenge :</t>
  </si>
  <si>
    <r>
      <t>Rückrechnung: Vereinfachter gerechneter theoretischer optimaler Wassergehalt w</t>
    </r>
    <r>
      <rPr>
        <vertAlign val="subscript"/>
        <sz val="11"/>
        <color theme="1"/>
        <rFont val="Calibri"/>
        <family val="2"/>
        <scheme val="minor"/>
      </rPr>
      <t>Pr</t>
    </r>
    <r>
      <rPr>
        <sz val="11"/>
        <color theme="1"/>
        <rFont val="Calibri"/>
        <family val="2"/>
        <scheme val="minor"/>
      </rPr>
      <t xml:space="preserve"> des Bodens ohne Bindemittel
(nur zur Bestimmung des Additves Anteil von 1:175 zum optimalen Proctor Wassergehalt):</t>
    </r>
  </si>
  <si>
    <t>Proctortrockendichte des optimal verdichteten Bodens mit Bindemitteln :</t>
  </si>
  <si>
    <t>Zusätzliches entstehendes Wasser durch Aufbrechen des Adsorbtionswasserhüllen  mit TS:</t>
  </si>
  <si>
    <t>Wasserzugabe ohne Berüchsichtigung des Wassers aus Adsorbtionswasserhüllen :</t>
  </si>
  <si>
    <t>Zusätzlicher Wasserbedarf der Bodenverfestigung :</t>
  </si>
  <si>
    <t>Wassergehalt auf der Baustelle vor Einbringung der Bindemittel (Mittelwert):</t>
  </si>
  <si>
    <t>Additiv nach Herstellerangabe erforderlich :</t>
  </si>
  <si>
    <r>
      <rPr>
        <b/>
        <sz val="11"/>
        <rFont val="Calibri"/>
        <family val="2"/>
        <scheme val="minor"/>
      </rPr>
      <t xml:space="preserve">Anmerkungen:  
</t>
    </r>
    <r>
      <rPr>
        <b/>
        <sz val="8"/>
        <rFont val="Calibri"/>
        <family val="2"/>
        <scheme val="minor"/>
      </rPr>
      <t>Hier mit einer theoretischen Verdichtung von 100%  und optimalen Proctorwasergehalt gerechnet und Vereinfachung durch Gleichsetzung der Proctordichten , mit und ohne Bindemitteln.
Arbeitsschritte:
1. Fräsgang:  Eingringung des Additives mit Wasser im gerechnetem Verhältnis zur Eigenfeuchte zur Erreichung des optimalen D</t>
    </r>
    <r>
      <rPr>
        <b/>
        <vertAlign val="subscript"/>
        <sz val="8"/>
        <rFont val="Calibri"/>
        <family val="2"/>
        <scheme val="minor"/>
      </rPr>
      <t>pr</t>
    </r>
    <r>
      <rPr>
        <b/>
        <sz val="8"/>
        <rFont val="Calibri"/>
        <family val="2"/>
        <scheme val="minor"/>
      </rPr>
      <t xml:space="preserve">.
2. Fräsgang: Einbringung des Bindemittels.
</t>
    </r>
    <r>
      <rPr>
        <sz val="8"/>
        <rFont val="Calibri"/>
        <family val="2"/>
        <scheme val="minor"/>
      </rPr>
      <t xml:space="preserve">
</t>
    </r>
    <r>
      <rPr>
        <b/>
        <sz val="8"/>
        <rFont val="Calibri"/>
        <family val="2"/>
        <scheme val="minor"/>
      </rPr>
      <t>Empfehlungen für unterschiedliche Bodenarten nach DIN 18196 für optimal Verdichtungen bauseits:</t>
    </r>
    <r>
      <rPr>
        <sz val="8"/>
        <rFont val="Calibri"/>
        <family val="2"/>
        <scheme val="minor"/>
      </rPr>
      <t xml:space="preserve">
Der zweckmäßigste Einbauwassergehalt liegt bei 0,93 Wpr bei F3 Böden mit Additiv zum Vergleich ohne Additiv mit 1,00 Wpr.
Der zweckmäßigste Einbauwassergehalt liegt bei 0,95 Wpr bei F2 Böden mit Additiv zum Vergleich ohne Additiv mit 1,00 Wpr.
Der zweckmäßigste Einbauwassergehalt liegt bei 0,85 Wpr bei F1 Böden Bei Böden ohne Additiv nach ZTV Beton mit 0,90 Wpr.</t>
    </r>
  </si>
  <si>
    <r>
      <t>Frästiefe (bei 25 cm kann auf ein Planum auch bei EV</t>
    </r>
    <r>
      <rPr>
        <b/>
        <vertAlign val="subscript"/>
        <sz val="10"/>
        <color rgb="FFFF0000"/>
        <rFont val="Calibri"/>
        <family val="2"/>
        <scheme val="minor"/>
      </rPr>
      <t>2</t>
    </r>
    <r>
      <rPr>
        <b/>
        <sz val="10"/>
        <color rgb="FFFF0000"/>
        <rFont val="Calibri"/>
        <family val="2"/>
        <scheme val="minor"/>
      </rPr>
      <t>&lt;45 verzichtet werden) :</t>
    </r>
  </si>
  <si>
    <r>
      <t>optimaler Wassergehalt w</t>
    </r>
    <r>
      <rPr>
        <b/>
        <vertAlign val="subscript"/>
        <sz val="10"/>
        <color rgb="FFFF0000"/>
        <rFont val="Calibri"/>
        <family val="2"/>
        <scheme val="minor"/>
      </rPr>
      <t>Pr</t>
    </r>
    <r>
      <rPr>
        <b/>
        <sz val="10"/>
        <color rgb="FFFF0000"/>
        <rFont val="Calibri"/>
        <family val="2"/>
        <scheme val="minor"/>
      </rPr>
      <t xml:space="preserve"> des Bodens mit Bindemittel aus Eignungsprüfung:</t>
    </r>
  </si>
  <si>
    <t>Bauseits:</t>
  </si>
  <si>
    <r>
      <t>m</t>
    </r>
    <r>
      <rPr>
        <vertAlign val="superscript"/>
        <sz val="11"/>
        <color theme="4" tint="-0.249977111117893"/>
        <rFont val="Calibri"/>
        <family val="2"/>
        <scheme val="minor"/>
      </rPr>
      <t>2</t>
    </r>
  </si>
  <si>
    <r>
      <t>m</t>
    </r>
    <r>
      <rPr>
        <vertAlign val="superscript"/>
        <sz val="11"/>
        <color theme="4" tint="-0.249977111117893"/>
        <rFont val="Calibri"/>
        <family val="2"/>
        <scheme val="minor"/>
      </rPr>
      <t>3</t>
    </r>
  </si>
  <si>
    <r>
      <t>kg/m</t>
    </r>
    <r>
      <rPr>
        <vertAlign val="superscript"/>
        <sz val="11"/>
        <color theme="4" tint="-0.249977111117893"/>
        <rFont val="Calibri"/>
        <family val="2"/>
        <scheme val="minor"/>
      </rPr>
      <t>2</t>
    </r>
  </si>
  <si>
    <r>
      <t>Liter/m</t>
    </r>
    <r>
      <rPr>
        <vertAlign val="superscript"/>
        <sz val="11"/>
        <color theme="4" tint="-0.249977111117893"/>
        <rFont val="Calibri"/>
        <family val="2"/>
        <scheme val="minor"/>
      </rPr>
      <t>2</t>
    </r>
  </si>
  <si>
    <t>Liter Additiv erforderlich :</t>
  </si>
  <si>
    <t>Einsparung der Frostschutschicht von 20 cm nach RStO 12, Absatz 3.2.1 (Aushub,Entsorgung, Transport und Mineralstoffgemisch, Planum) wenn nach ZTV-E verfestigt wird:</t>
  </si>
  <si>
    <t>Eventuelle anteilige Feinweißkalkzugabe bei hohen Wassergehalten  (Mischbinder):</t>
  </si>
  <si>
    <t>Interne Plausibilitätsprüfung:</t>
  </si>
  <si>
    <t>Bauseits:  optimaler Proctorwassergehalt und Mischungsverhältnis des Additives mit Bindemitteln zur Erreichung der optimalen Verdichtung
ZTV-E StB    ZTV-Beton StB    RLW mit  ZTV-LW  (landwirtschaftlicher Wegebau)</t>
  </si>
  <si>
    <t>Wasser Total :</t>
  </si>
  <si>
    <r>
      <t>Liter/m</t>
    </r>
    <r>
      <rPr>
        <i/>
        <vertAlign val="superscript"/>
        <sz val="11"/>
        <color theme="4" tint="-0.249977111117893"/>
        <rFont val="Calibri"/>
        <family val="2"/>
        <scheme val="minor"/>
      </rPr>
      <t>2</t>
    </r>
  </si>
  <si>
    <r>
      <t>m</t>
    </r>
    <r>
      <rPr>
        <i/>
        <vertAlign val="superscript"/>
        <sz val="11"/>
        <color theme="4" tint="-0.249977111117893"/>
        <rFont val="Calibri"/>
        <family val="2"/>
        <scheme val="minor"/>
      </rPr>
      <t>3</t>
    </r>
  </si>
  <si>
    <t>Ergebnisse ZTV-E / ZTV-Beton:</t>
  </si>
  <si>
    <r>
      <t>Additiv Total   ( 250ml / m</t>
    </r>
    <r>
      <rPr>
        <i/>
        <vertAlign val="superscript"/>
        <sz val="11"/>
        <color theme="4" tint="-0.249977111117893"/>
        <rFont val="Calibri"/>
        <family val="2"/>
        <scheme val="minor"/>
      </rPr>
      <t>2</t>
    </r>
    <r>
      <rPr>
        <i/>
        <sz val="11"/>
        <color theme="4" tint="-0.249977111117893"/>
        <rFont val="Calibri"/>
        <family val="2"/>
        <scheme val="minor"/>
      </rPr>
      <t>) :</t>
    </r>
  </si>
  <si>
    <r>
      <t>Zement Total  ( 22kg / m</t>
    </r>
    <r>
      <rPr>
        <i/>
        <vertAlign val="superscript"/>
        <sz val="11"/>
        <color theme="4" tint="-0.249977111117893"/>
        <rFont val="Calibri"/>
        <family val="2"/>
        <scheme val="minor"/>
      </rPr>
      <t>2</t>
    </r>
    <r>
      <rPr>
        <i/>
        <sz val="11"/>
        <color theme="4" tint="-0.249977111117893"/>
        <rFont val="Calibri"/>
        <family val="2"/>
        <scheme val="minor"/>
      </rPr>
      <t>):</t>
    </r>
  </si>
  <si>
    <r>
      <t>Vereinfachung als 15cm HGTD mit 22kg/m</t>
    </r>
    <r>
      <rPr>
        <b/>
        <i/>
        <vertAlign val="superscript"/>
        <sz val="11"/>
        <color theme="4" tint="-0.249977111117893"/>
        <rFont val="Calibri"/>
        <family val="2"/>
        <scheme val="minor"/>
      </rPr>
      <t>2</t>
    </r>
    <r>
      <rPr>
        <b/>
        <i/>
        <sz val="11"/>
        <color theme="4" tint="-0.249977111117893"/>
        <rFont val="Calibri"/>
        <family val="2"/>
        <scheme val="minor"/>
      </rPr>
      <t xml:space="preserve"> Zement 42,5 und anstehenden F1/F2 Mischböden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</si>
</sst>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00"/>
    <numFmt numFmtId="166" formatCode="0.0"/>
    <numFmt numFmtId="167" formatCode="&quot;( &quot;0.00"/>
    <numFmt numFmtId="168" formatCode="0.0&quot; Teilen Wasser :&quot;"/>
    <numFmt numFmtId="169" formatCode="#,##0.0"/>
  </numFmts>
  <fonts count="31"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sz val="11"/>
      <name val="Calibri"/>
      <family val="2"/>
      <scheme val="minor"/>
    </font>
    <font>
      <vertAlign val="superscript"/>
      <sz val="11"/>
      <color theme="1"/>
      <name val="Calibri"/>
      <family val="2"/>
      <scheme val="minor"/>
    </font>
    <font>
      <b/>
      <vertAlign val="superscript"/>
      <sz val="14"/>
      <color theme="1"/>
      <name val="Calibri"/>
      <family val="2"/>
      <scheme val="minor"/>
    </font>
    <font>
      <vertAlign val="subscript"/>
      <sz val="11"/>
      <color theme="1"/>
      <name val="Calibri"/>
      <family val="2"/>
      <scheme val="minor"/>
    </font>
    <font>
      <b/>
      <sz val="8"/>
      <name val="Calibri"/>
      <family val="2"/>
      <scheme val="minor"/>
    </font>
    <font>
      <sz val="14"/>
      <color theme="1"/>
      <name val="Calibri"/>
      <family val="2"/>
      <scheme val="minor"/>
    </font>
    <font>
      <b/>
      <sz val="14"/>
      <color rgb="FFFF0000"/>
      <name val="Calibri"/>
      <family val="2"/>
      <scheme val="minor"/>
    </font>
    <font>
      <b/>
      <sz val="11"/>
      <name val="Calibri"/>
      <family val="2"/>
      <scheme val="minor"/>
    </font>
    <font>
      <sz val="8"/>
      <name val="Calibri"/>
      <family val="2"/>
      <scheme val="minor"/>
    </font>
    <font>
      <b/>
      <vertAlign val="subscript"/>
      <sz val="8"/>
      <name val="Calibri"/>
      <family val="2"/>
      <scheme val="minor"/>
    </font>
    <font>
      <sz val="10"/>
      <color rgb="FFFF0000"/>
      <name val="Calibri"/>
      <family val="2"/>
      <scheme val="minor"/>
    </font>
    <font>
      <b/>
      <sz val="10"/>
      <color rgb="FFFF0000"/>
      <name val="Calibri"/>
      <family val="2"/>
      <scheme val="minor"/>
    </font>
    <font>
      <b/>
      <sz val="16"/>
      <color theme="1"/>
      <name val="Calibri"/>
      <family val="2"/>
      <scheme val="minor"/>
    </font>
    <font>
      <b/>
      <vertAlign val="subscript"/>
      <sz val="10"/>
      <color rgb="FFFF0000"/>
      <name val="Calibri"/>
      <family val="2"/>
      <scheme val="minor"/>
    </font>
    <font>
      <b/>
      <sz val="10"/>
      <color theme="1"/>
      <name val="Calibri"/>
      <family val="2"/>
      <scheme val="minor"/>
    </font>
    <font>
      <sz val="9"/>
      <color indexed="81"/>
      <name val="Segoe UI"/>
      <family val="2"/>
    </font>
    <font>
      <b/>
      <sz val="14"/>
      <color theme="4" tint="-0.249977111117893"/>
      <name val="Calibri"/>
      <family val="2"/>
      <scheme val="minor"/>
    </font>
    <font>
      <sz val="14"/>
      <color theme="4" tint="-0.249977111117893"/>
      <name val="Calibri"/>
      <family val="2"/>
      <scheme val="minor"/>
    </font>
    <font>
      <sz val="11"/>
      <color theme="4" tint="-0.249977111117893"/>
      <name val="Calibri"/>
      <family val="2"/>
      <scheme val="minor"/>
    </font>
    <font>
      <vertAlign val="superscript"/>
      <sz val="11"/>
      <color theme="4" tint="-0.249977111117893"/>
      <name val="Calibri"/>
      <family val="2"/>
      <scheme val="minor"/>
    </font>
    <font>
      <b/>
      <sz val="11"/>
      <color theme="4" tint="-0.249977111117893"/>
      <name val="Calibri"/>
      <family val="2"/>
      <scheme val="minor"/>
    </font>
    <font>
      <sz val="14"/>
      <color indexed="81"/>
      <name val="Calibri"/>
      <family val="2"/>
      <scheme val="minor"/>
    </font>
    <font>
      <b/>
      <i/>
      <sz val="11"/>
      <color theme="4" tint="-0.249977111117893"/>
      <name val="Calibri"/>
      <family val="2"/>
      <scheme val="minor"/>
    </font>
    <font>
      <b/>
      <i/>
      <vertAlign val="superscript"/>
      <sz val="11"/>
      <color theme="4" tint="-0.249977111117893"/>
      <name val="Calibri"/>
      <family val="2"/>
      <scheme val="minor"/>
    </font>
    <font>
      <i/>
      <sz val="11"/>
      <color theme="4" tint="-0.249977111117893"/>
      <name val="Calibri"/>
      <family val="2"/>
      <scheme val="minor"/>
    </font>
    <font>
      <i/>
      <vertAlign val="superscript"/>
      <sz val="11"/>
      <color theme="4" tint="-0.249977111117893"/>
      <name val="Calibri"/>
      <family val="2"/>
      <scheme val="minor"/>
    </font>
  </fonts>
  <fills count="2">
    <fill>
      <patternFill patternType="none"/>
    </fill>
    <fill>
      <patternFill patternType="gray125"/>
    </fill>
  </fills>
  <borders count="2">
    <border>
      <left/>
      <right/>
      <top/>
      <bottom/>
      <diagonal/>
    </border>
    <border>
      <left/>
      <right/>
      <top style="dotted">
        <color theme="4" tint="0.39994506668294322"/>
      </top>
      <bottom/>
      <diagonal/>
    </border>
  </borders>
  <cellStyleXfs count="2">
    <xf numFmtId="0" fontId="0" fillId="0" borderId="0"/>
    <xf numFmtId="9" fontId="1" fillId="0" borderId="0" applyFont="0" applyFill="0" applyBorder="0" applyAlignment="0" applyProtection="0"/>
  </cellStyleXfs>
  <cellXfs count="71">
    <xf numFmtId="0" fontId="0" fillId="0" borderId="0" xfId="0"/>
    <xf numFmtId="0" fontId="4" fillId="0" borderId="0" xfId="0" applyFont="1" applyFill="1" applyBorder="1"/>
    <xf numFmtId="0" fontId="0" fillId="0" borderId="0" xfId="0" applyFill="1" applyBorder="1"/>
    <xf numFmtId="0" fontId="11" fillId="0" borderId="0" xfId="0" applyFont="1" applyFill="1" applyBorder="1" applyAlignment="1">
      <alignment horizontal="left" indent="2"/>
    </xf>
    <xf numFmtId="0" fontId="3" fillId="0" borderId="0" xfId="0" applyFont="1" applyFill="1" applyBorder="1"/>
    <xf numFmtId="0" fontId="0" fillId="0" borderId="0" xfId="0" applyFill="1" applyBorder="1" applyAlignment="1">
      <alignment horizontal="left" indent="2"/>
    </xf>
    <xf numFmtId="2" fontId="2" fillId="0" borderId="0" xfId="1" applyNumberFormat="1" applyFont="1" applyFill="1" applyBorder="1"/>
    <xf numFmtId="0" fontId="5" fillId="0" borderId="0" xfId="0" applyFont="1" applyFill="1" applyBorder="1"/>
    <xf numFmtId="2" fontId="5" fillId="0" borderId="0" xfId="0" applyNumberFormat="1" applyFont="1" applyFill="1" applyBorder="1"/>
    <xf numFmtId="0" fontId="4" fillId="0" borderId="0" xfId="0" applyFont="1" applyFill="1" applyBorder="1" applyAlignment="1">
      <alignment horizontal="left" indent="2"/>
    </xf>
    <xf numFmtId="164" fontId="0" fillId="0" borderId="0" xfId="1" applyNumberFormat="1" applyFont="1" applyFill="1" applyBorder="1" applyAlignment="1">
      <alignment horizontal="center"/>
    </xf>
    <xf numFmtId="167" fontId="0" fillId="0" borderId="0" xfId="0" applyNumberFormat="1" applyFill="1" applyBorder="1"/>
    <xf numFmtId="164" fontId="0" fillId="0" borderId="0" xfId="0" applyNumberFormat="1" applyFill="1" applyBorder="1"/>
    <xf numFmtId="2" fontId="0" fillId="0" borderId="0" xfId="0" applyNumberFormat="1" applyFill="1" applyBorder="1"/>
    <xf numFmtId="0" fontId="10" fillId="0" borderId="0" xfId="0" applyFont="1" applyFill="1" applyBorder="1"/>
    <xf numFmtId="0" fontId="0" fillId="0" borderId="0" xfId="0" applyFont="1" applyFill="1" applyBorder="1" applyAlignment="1">
      <alignment horizontal="left" indent="2"/>
    </xf>
    <xf numFmtId="0" fontId="0" fillId="0" borderId="0" xfId="0" applyFont="1" applyFill="1" applyBorder="1"/>
    <xf numFmtId="166" fontId="0" fillId="0" borderId="0" xfId="0" applyNumberFormat="1" applyFont="1" applyFill="1" applyBorder="1"/>
    <xf numFmtId="164" fontId="0" fillId="0" borderId="0" xfId="0" applyNumberFormat="1" applyFont="1" applyFill="1" applyBorder="1"/>
    <xf numFmtId="2" fontId="0" fillId="0" borderId="0" xfId="0" applyNumberFormat="1" applyFont="1" applyFill="1" applyBorder="1"/>
    <xf numFmtId="165" fontId="0" fillId="0" borderId="0" xfId="0" applyNumberFormat="1" applyFont="1" applyFill="1" applyBorder="1"/>
    <xf numFmtId="0" fontId="3" fillId="0" borderId="0" xfId="0" applyFont="1" applyFill="1" applyBorder="1" applyAlignment="1"/>
    <xf numFmtId="0" fontId="0" fillId="0" borderId="0" xfId="0" applyFill="1" applyBorder="1" applyAlignment="1"/>
    <xf numFmtId="0" fontId="16" fillId="0" borderId="0" xfId="0" applyFont="1" applyFill="1" applyBorder="1" applyAlignment="1">
      <alignment vertical="center"/>
    </xf>
    <xf numFmtId="2" fontId="16" fillId="0" borderId="0" xfId="1" applyNumberFormat="1" applyFont="1" applyFill="1" applyBorder="1" applyAlignment="1">
      <alignment vertical="center"/>
    </xf>
    <xf numFmtId="0" fontId="15" fillId="0" borderId="0" xfId="0" applyFont="1" applyFill="1" applyBorder="1" applyAlignment="1">
      <alignment vertical="center"/>
    </xf>
    <xf numFmtId="2" fontId="16" fillId="0" borderId="0" xfId="0" applyNumberFormat="1" applyFont="1" applyFill="1" applyBorder="1" applyAlignment="1">
      <alignment vertical="center"/>
    </xf>
    <xf numFmtId="166" fontId="16" fillId="0" borderId="0" xfId="1" applyNumberFormat="1" applyFont="1" applyFill="1" applyBorder="1" applyAlignment="1">
      <alignment vertical="center"/>
    </xf>
    <xf numFmtId="0" fontId="19" fillId="0" borderId="0" xfId="0" applyFont="1" applyFill="1" applyBorder="1" applyAlignment="1">
      <alignment horizontal="left" vertical="center"/>
    </xf>
    <xf numFmtId="0" fontId="19" fillId="0" borderId="0" xfId="0" applyFont="1" applyFill="1" applyBorder="1" applyAlignment="1">
      <alignment vertical="center"/>
    </xf>
    <xf numFmtId="0" fontId="0" fillId="0" borderId="0" xfId="0" applyFill="1" applyBorder="1" applyAlignment="1">
      <alignment vertical="center"/>
    </xf>
    <xf numFmtId="0" fontId="11" fillId="0" borderId="0" xfId="0" applyFont="1" applyFill="1" applyBorder="1" applyAlignment="1">
      <alignment horizontal="left" vertical="center" indent="2"/>
    </xf>
    <xf numFmtId="0" fontId="21" fillId="0" borderId="0" xfId="0" applyFont="1" applyFill="1" applyBorder="1" applyAlignment="1">
      <alignment horizontal="left" indent="2"/>
    </xf>
    <xf numFmtId="0" fontId="22" fillId="0" borderId="0" xfId="0" applyFont="1" applyFill="1" applyBorder="1"/>
    <xf numFmtId="0" fontId="23" fillId="0" borderId="0" xfId="0" applyFont="1" applyFill="1" applyBorder="1" applyAlignment="1">
      <alignment horizontal="left" indent="2"/>
    </xf>
    <xf numFmtId="0" fontId="23" fillId="0" borderId="0" xfId="0" applyFont="1" applyFill="1" applyBorder="1"/>
    <xf numFmtId="2" fontId="23" fillId="0" borderId="0" xfId="1" applyNumberFormat="1" applyFont="1" applyFill="1" applyBorder="1"/>
    <xf numFmtId="3" fontId="23" fillId="0" borderId="0" xfId="0" applyNumberFormat="1" applyFont="1" applyFill="1" applyBorder="1"/>
    <xf numFmtId="169" fontId="23" fillId="0" borderId="0" xfId="0" applyNumberFormat="1" applyFont="1" applyFill="1" applyBorder="1"/>
    <xf numFmtId="165" fontId="23" fillId="0" borderId="0" xfId="1" applyNumberFormat="1" applyFont="1" applyFill="1" applyBorder="1"/>
    <xf numFmtId="0" fontId="25" fillId="0" borderId="0" xfId="0" applyFont="1" applyFill="1" applyBorder="1" applyAlignment="1">
      <alignment horizontal="left" indent="2"/>
    </xf>
    <xf numFmtId="0" fontId="25" fillId="0" borderId="0" xfId="0" applyFont="1" applyFill="1" applyBorder="1"/>
    <xf numFmtId="166" fontId="23" fillId="0" borderId="0" xfId="0" applyNumberFormat="1" applyFont="1" applyFill="1" applyBorder="1"/>
    <xf numFmtId="164" fontId="23" fillId="0" borderId="0" xfId="1" applyNumberFormat="1" applyFont="1" applyFill="1" applyBorder="1" applyAlignment="1">
      <alignment horizontal="left"/>
    </xf>
    <xf numFmtId="2" fontId="23" fillId="0" borderId="0" xfId="0" applyNumberFormat="1" applyFont="1" applyFill="1" applyBorder="1"/>
    <xf numFmtId="0" fontId="0" fillId="0" borderId="0" xfId="0" applyFont="1" applyFill="1" applyBorder="1" applyAlignment="1">
      <alignment wrapText="1"/>
    </xf>
    <xf numFmtId="0" fontId="23" fillId="0" borderId="0" xfId="0" applyFont="1" applyFill="1" applyBorder="1" applyAlignment="1">
      <alignment horizontal="right"/>
    </xf>
    <xf numFmtId="168" fontId="23" fillId="0" borderId="0" xfId="0" applyNumberFormat="1" applyFont="1" applyFill="1" applyBorder="1" applyAlignment="1">
      <alignment horizontal="left"/>
    </xf>
    <xf numFmtId="0" fontId="16" fillId="0" borderId="0" xfId="0" applyFont="1" applyFill="1" applyBorder="1" applyAlignment="1">
      <alignment horizontal="left" vertical="center" indent="6"/>
    </xf>
    <xf numFmtId="0" fontId="0" fillId="0" borderId="0" xfId="0" applyFont="1" applyFill="1" applyBorder="1" applyAlignment="1">
      <alignment horizontal="left" wrapText="1"/>
    </xf>
    <xf numFmtId="0" fontId="9" fillId="0" borderId="0" xfId="0" applyFont="1" applyFill="1" applyBorder="1" applyAlignment="1">
      <alignment horizontal="left" vertical="top" wrapText="1" indent="2"/>
    </xf>
    <xf numFmtId="0" fontId="17" fillId="0" borderId="0" xfId="0" applyFont="1" applyFill="1" applyBorder="1" applyAlignment="1">
      <alignment horizontal="center" vertical="top" wrapText="1"/>
    </xf>
    <xf numFmtId="0" fontId="0" fillId="0" borderId="0" xfId="0" applyFont="1" applyFill="1" applyBorder="1" applyAlignment="1">
      <alignment horizontal="left" wrapText="1" indent="2"/>
    </xf>
    <xf numFmtId="166" fontId="0" fillId="0" borderId="0" xfId="0" applyNumberFormat="1" applyFont="1" applyFill="1" applyBorder="1" applyAlignment="1">
      <alignment horizontal="left" vertical="center"/>
    </xf>
    <xf numFmtId="0" fontId="0" fillId="0" borderId="0" xfId="0" applyFont="1" applyFill="1" applyBorder="1" applyAlignment="1">
      <alignment horizontal="right" vertical="center"/>
    </xf>
    <xf numFmtId="0" fontId="0" fillId="0" borderId="0" xfId="0" applyFill="1" applyBorder="1" applyAlignment="1">
      <alignment horizontal="left" vertical="top" wrapText="1" indent="2"/>
    </xf>
    <xf numFmtId="0" fontId="23" fillId="0" borderId="0" xfId="0" applyFont="1" applyFill="1" applyBorder="1" applyAlignment="1">
      <alignment horizontal="left" wrapText="1" indent="2"/>
    </xf>
    <xf numFmtId="0" fontId="23" fillId="0" borderId="1" xfId="0" applyFont="1" applyFill="1" applyBorder="1" applyAlignment="1">
      <alignment horizontal="left" indent="2"/>
    </xf>
    <xf numFmtId="0" fontId="23" fillId="0" borderId="1" xfId="0" applyFont="1" applyFill="1" applyBorder="1" applyAlignment="1">
      <alignment horizontal="right"/>
    </xf>
    <xf numFmtId="168" fontId="23" fillId="0" borderId="1" xfId="0" applyNumberFormat="1" applyFont="1" applyFill="1" applyBorder="1" applyAlignment="1">
      <alignment horizontal="left"/>
    </xf>
    <xf numFmtId="166" fontId="23" fillId="0" borderId="1" xfId="0" applyNumberFormat="1" applyFont="1" applyFill="1" applyBorder="1"/>
    <xf numFmtId="2" fontId="23" fillId="0" borderId="1" xfId="0" applyNumberFormat="1" applyFont="1" applyFill="1" applyBorder="1"/>
    <xf numFmtId="0" fontId="27" fillId="0" borderId="0" xfId="0" applyFont="1" applyFill="1" applyBorder="1" applyAlignment="1">
      <alignment horizontal="left" indent="2"/>
    </xf>
    <xf numFmtId="0" fontId="29" fillId="0" borderId="0" xfId="0" applyFont="1" applyFill="1" applyBorder="1" applyAlignment="1">
      <alignment horizontal="left" indent="2"/>
    </xf>
    <xf numFmtId="0" fontId="29" fillId="0" borderId="0" xfId="0" applyFont="1" applyFill="1" applyBorder="1" applyAlignment="1">
      <alignment horizontal="right"/>
    </xf>
    <xf numFmtId="168" fontId="29" fillId="0" borderId="0" xfId="0" applyNumberFormat="1" applyFont="1" applyFill="1" applyBorder="1" applyAlignment="1">
      <alignment horizontal="left"/>
    </xf>
    <xf numFmtId="166" fontId="29" fillId="0" borderId="0" xfId="0" applyNumberFormat="1" applyFont="1" applyFill="1" applyBorder="1"/>
    <xf numFmtId="2" fontId="29" fillId="0" borderId="0" xfId="0" applyNumberFormat="1" applyFont="1" applyFill="1" applyBorder="1"/>
    <xf numFmtId="2" fontId="29" fillId="0" borderId="0" xfId="1" applyNumberFormat="1" applyFont="1" applyFill="1" applyBorder="1"/>
    <xf numFmtId="0" fontId="29" fillId="0" borderId="0" xfId="0" applyFont="1" applyFill="1" applyBorder="1"/>
    <xf numFmtId="165" fontId="29" fillId="0" borderId="0" xfId="1" applyNumberFormat="1" applyFont="1" applyFill="1" applyBorder="1"/>
  </cellXfs>
  <cellStyles count="2">
    <cellStyle name="Prozent" xfId="1" builtinId="5"/>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64D9B-952C-49A1-9776-514EF010D315}">
  <sheetPr>
    <pageSetUpPr fitToPage="1"/>
  </sheetPr>
  <dimension ref="A1:F43"/>
  <sheetViews>
    <sheetView showGridLines="0" tabSelected="1" topLeftCell="A22" zoomScale="110" zoomScaleNormal="110" workbookViewId="0">
      <selection activeCell="A40" sqref="A40"/>
    </sheetView>
  </sheetViews>
  <sheetFormatPr baseColWidth="10" defaultColWidth="9.140625" defaultRowHeight="15" x14ac:dyDescent="0.25"/>
  <cols>
    <col min="1" max="1" width="17.42578125" style="2" customWidth="1"/>
    <col min="2" max="2" width="16.140625" style="2" customWidth="1"/>
    <col min="3" max="3" width="24.140625" style="2" customWidth="1"/>
    <col min="4" max="4" width="25.85546875" style="2" customWidth="1"/>
    <col min="5" max="5" width="7.85546875" style="2" customWidth="1"/>
    <col min="6" max="6" width="9" style="2" customWidth="1"/>
    <col min="7" max="16384" width="9.140625" style="2"/>
  </cols>
  <sheetData>
    <row r="1" spans="1:6" s="1" customFormat="1" ht="72" customHeight="1" x14ac:dyDescent="0.3">
      <c r="A1" s="51" t="s">
        <v>41</v>
      </c>
      <c r="B1" s="51"/>
      <c r="C1" s="51"/>
      <c r="D1" s="51"/>
      <c r="E1" s="51"/>
      <c r="F1" s="51"/>
    </row>
    <row r="2" spans="1:6" s="22" customFormat="1" ht="18" customHeight="1" x14ac:dyDescent="0.3">
      <c r="A2" s="3" t="s">
        <v>15</v>
      </c>
      <c r="B2" s="21"/>
    </row>
    <row r="3" spans="1:6" s="25" customFormat="1" ht="18" customHeight="1" x14ac:dyDescent="0.25">
      <c r="A3" s="48" t="s">
        <v>31</v>
      </c>
      <c r="B3" s="23"/>
      <c r="C3" s="23"/>
      <c r="D3" s="23"/>
      <c r="E3" s="24">
        <v>10</v>
      </c>
      <c r="F3" s="23" t="s">
        <v>0</v>
      </c>
    </row>
    <row r="4" spans="1:6" s="25" customFormat="1" ht="18" customHeight="1" x14ac:dyDescent="0.25">
      <c r="A4" s="48" t="s">
        <v>23</v>
      </c>
      <c r="B4" s="23"/>
      <c r="C4" s="23"/>
      <c r="D4" s="23"/>
      <c r="E4" s="23">
        <v>1.95</v>
      </c>
      <c r="F4" s="23" t="str">
        <f>"g/cm3"</f>
        <v>g/cm3</v>
      </c>
    </row>
    <row r="5" spans="1:6" s="25" customFormat="1" ht="18" customHeight="1" x14ac:dyDescent="0.25">
      <c r="A5" s="48" t="s">
        <v>1</v>
      </c>
      <c r="B5" s="23"/>
      <c r="C5" s="23"/>
      <c r="D5" s="23"/>
      <c r="E5" s="26">
        <v>8.15</v>
      </c>
      <c r="F5" s="23" t="s">
        <v>0</v>
      </c>
    </row>
    <row r="6" spans="1:6" s="25" customFormat="1" ht="18" customHeight="1" x14ac:dyDescent="0.25">
      <c r="A6" s="48" t="s">
        <v>39</v>
      </c>
      <c r="B6" s="23"/>
      <c r="C6" s="23"/>
      <c r="D6" s="23"/>
      <c r="E6" s="26">
        <v>0</v>
      </c>
      <c r="F6" s="23" t="s">
        <v>0</v>
      </c>
    </row>
    <row r="7" spans="1:6" s="25" customFormat="1" ht="18" customHeight="1" x14ac:dyDescent="0.25">
      <c r="A7" s="31" t="s">
        <v>32</v>
      </c>
      <c r="B7" s="23"/>
      <c r="C7" s="23"/>
      <c r="D7" s="23"/>
      <c r="E7" s="26"/>
      <c r="F7" s="23"/>
    </row>
    <row r="8" spans="1:6" s="23" customFormat="1" ht="18" customHeight="1" x14ac:dyDescent="0.25">
      <c r="A8" s="48" t="s">
        <v>27</v>
      </c>
      <c r="E8" s="27">
        <v>4</v>
      </c>
      <c r="F8" s="23" t="s">
        <v>0</v>
      </c>
    </row>
    <row r="9" spans="1:6" s="30" customFormat="1" ht="21.75" customHeight="1" x14ac:dyDescent="0.25">
      <c r="A9" s="48" t="s">
        <v>30</v>
      </c>
      <c r="B9" s="28"/>
      <c r="C9" s="28"/>
      <c r="D9" s="29"/>
      <c r="E9" s="23">
        <v>0.15</v>
      </c>
      <c r="F9" s="23" t="s">
        <v>6</v>
      </c>
    </row>
    <row r="10" spans="1:6" s="30" customFormat="1" ht="18" customHeight="1" x14ac:dyDescent="0.25">
      <c r="A10" s="48" t="s">
        <v>7</v>
      </c>
      <c r="B10" s="28"/>
      <c r="C10" s="28"/>
      <c r="D10" s="29"/>
      <c r="E10" s="23">
        <v>3</v>
      </c>
      <c r="F10" s="24" t="s">
        <v>6</v>
      </c>
    </row>
    <row r="11" spans="1:6" s="30" customFormat="1" ht="18" customHeight="1" x14ac:dyDescent="0.25">
      <c r="A11" s="48" t="s">
        <v>8</v>
      </c>
      <c r="B11" s="28"/>
      <c r="C11" s="28"/>
      <c r="D11" s="29"/>
      <c r="E11" s="23">
        <v>100</v>
      </c>
      <c r="F11" s="23" t="s">
        <v>6</v>
      </c>
    </row>
    <row r="12" spans="1:6" ht="27" customHeight="1" x14ac:dyDescent="0.3">
      <c r="A12" s="9" t="s">
        <v>20</v>
      </c>
      <c r="B12" s="4"/>
      <c r="E12" s="10"/>
      <c r="F12" s="10"/>
    </row>
    <row r="13" spans="1:6" ht="17.25" customHeight="1" x14ac:dyDescent="0.25">
      <c r="A13" s="55" t="s">
        <v>22</v>
      </c>
      <c r="B13" s="55"/>
      <c r="C13" s="55"/>
      <c r="D13" s="55"/>
      <c r="E13" s="11">
        <f>E3-E17</f>
        <v>7.5549999999999997</v>
      </c>
      <c r="F13" s="2" t="s">
        <v>2</v>
      </c>
    </row>
    <row r="14" spans="1:6" ht="30" customHeight="1" x14ac:dyDescent="0.25">
      <c r="A14" s="55"/>
      <c r="B14" s="55"/>
      <c r="C14" s="55"/>
      <c r="D14" s="55"/>
      <c r="E14" s="6"/>
    </row>
    <row r="15" spans="1:6" ht="17.25" customHeight="1" x14ac:dyDescent="0.25">
      <c r="A15" s="15" t="s">
        <v>21</v>
      </c>
      <c r="B15" s="16"/>
      <c r="C15" s="16"/>
      <c r="D15" s="16"/>
      <c r="E15" s="8">
        <f>E5+E6</f>
        <v>8.15</v>
      </c>
      <c r="F15" s="16" t="s">
        <v>0</v>
      </c>
    </row>
    <row r="16" spans="1:6" x14ac:dyDescent="0.25">
      <c r="A16" s="15" t="s">
        <v>19</v>
      </c>
      <c r="B16" s="16"/>
      <c r="C16" s="16"/>
      <c r="D16" s="16"/>
      <c r="E16" s="17">
        <f>(((E4*E5/100)/(1+(E5/100)))+((E4*E6/100)/(1+(E6/100))))*1000</f>
        <v>146.94868238557564</v>
      </c>
      <c r="F16" s="18" t="s">
        <v>3</v>
      </c>
    </row>
    <row r="17" spans="1:6" x14ac:dyDescent="0.25">
      <c r="A17" s="5" t="s">
        <v>16</v>
      </c>
      <c r="E17" s="13">
        <f>((0.3*E5)+(2.2*E6))</f>
        <v>2.4449999999999998</v>
      </c>
      <c r="F17" s="2" t="s">
        <v>0</v>
      </c>
    </row>
    <row r="18" spans="1:6" ht="16.5" customHeight="1" x14ac:dyDescent="0.25">
      <c r="A18" s="5" t="s">
        <v>17</v>
      </c>
      <c r="B18" s="7"/>
      <c r="E18" s="13">
        <f>(E17)*E4*10</f>
        <v>47.677499999999995</v>
      </c>
      <c r="F18" s="12" t="s">
        <v>4</v>
      </c>
    </row>
    <row r="19" spans="1:6" ht="17.25" x14ac:dyDescent="0.25">
      <c r="A19" s="5" t="s">
        <v>24</v>
      </c>
      <c r="E19" s="8">
        <f>E4*E13*10*0.03</f>
        <v>4.4196749999999998</v>
      </c>
      <c r="F19" s="12" t="s">
        <v>4</v>
      </c>
    </row>
    <row r="20" spans="1:6" s="16" customFormat="1" ht="17.25" x14ac:dyDescent="0.25">
      <c r="A20" s="15" t="s">
        <v>25</v>
      </c>
      <c r="E20" s="19">
        <f>(((E3-E17)*E4*10)+E18)-((E8*E4*10))+E19</f>
        <v>121.419675</v>
      </c>
      <c r="F20" s="18" t="s">
        <v>4</v>
      </c>
    </row>
    <row r="21" spans="1:6" s="16" customFormat="1" ht="17.25" customHeight="1" x14ac:dyDescent="0.25">
      <c r="A21" s="15" t="s">
        <v>28</v>
      </c>
      <c r="E21" s="20">
        <f>E4*(E13)/175*10</f>
        <v>0.84184285714285711</v>
      </c>
      <c r="F21" s="18" t="s">
        <v>4</v>
      </c>
    </row>
    <row r="22" spans="1:6" s="16" customFormat="1" ht="17.25" customHeight="1" x14ac:dyDescent="0.25">
      <c r="A22" s="52" t="s">
        <v>5</v>
      </c>
      <c r="B22" s="52"/>
      <c r="C22" s="52"/>
      <c r="D22" s="52"/>
      <c r="E22" s="54" t="str">
        <f>"1  :"</f>
        <v>1  :</v>
      </c>
      <c r="F22" s="53">
        <f>(E20+E21)/E21</f>
        <v>145.23080741230973</v>
      </c>
    </row>
    <row r="23" spans="1:6" s="16" customFormat="1" ht="17.25" customHeight="1" x14ac:dyDescent="0.25">
      <c r="A23" s="52"/>
      <c r="B23" s="52"/>
      <c r="C23" s="52"/>
      <c r="D23" s="52"/>
      <c r="E23" s="54"/>
      <c r="F23" s="53"/>
    </row>
    <row r="24" spans="1:6" s="16" customFormat="1" ht="16.5" customHeight="1" x14ac:dyDescent="0.25">
      <c r="A24" s="15" t="s">
        <v>40</v>
      </c>
      <c r="B24" s="45"/>
      <c r="C24" s="49" t="str">
        <f>IF(E20&gt;5,"OK - Bindemittelanteil absorbiert Eigenfeuchte."," Boden zu feucht, Bindemittelanteil erhöhen !")</f>
        <v>OK - Bindemittelanteil absorbiert Eigenfeuchte.</v>
      </c>
      <c r="D24" s="49"/>
      <c r="E24" s="49"/>
      <c r="F24" s="45"/>
    </row>
    <row r="25" spans="1:6" s="16" customFormat="1" ht="9.75" customHeight="1" x14ac:dyDescent="0.25"/>
    <row r="26" spans="1:6" s="14" customFormat="1" ht="18.75" x14ac:dyDescent="0.3">
      <c r="A26" s="32" t="s">
        <v>45</v>
      </c>
      <c r="B26" s="33"/>
      <c r="C26" s="33"/>
      <c r="D26" s="33"/>
      <c r="E26" s="33"/>
      <c r="F26" s="33"/>
    </row>
    <row r="27" spans="1:6" s="16" customFormat="1" ht="16.5" customHeight="1" x14ac:dyDescent="0.25">
      <c r="A27" s="34" t="s">
        <v>9</v>
      </c>
      <c r="B27" s="34"/>
      <c r="C27" s="34"/>
      <c r="D27" s="35"/>
      <c r="E27" s="35">
        <f>E10*E11</f>
        <v>300</v>
      </c>
      <c r="F27" s="36" t="s">
        <v>33</v>
      </c>
    </row>
    <row r="28" spans="1:6" s="16" customFormat="1" ht="16.5" customHeight="1" x14ac:dyDescent="0.25">
      <c r="A28" s="34" t="s">
        <v>18</v>
      </c>
      <c r="B28" s="34"/>
      <c r="C28" s="34"/>
      <c r="D28" s="35"/>
      <c r="E28" s="35">
        <f>E11*E10*E9</f>
        <v>45</v>
      </c>
      <c r="F28" s="36" t="s">
        <v>34</v>
      </c>
    </row>
    <row r="29" spans="1:6" s="16" customFormat="1" ht="16.5" customHeight="1" x14ac:dyDescent="0.25">
      <c r="A29" s="34" t="s">
        <v>37</v>
      </c>
      <c r="B29" s="34"/>
      <c r="C29" s="34"/>
      <c r="D29" s="35"/>
      <c r="E29" s="37">
        <f>E11*E10*E9*E21</f>
        <v>37.882928571428572</v>
      </c>
      <c r="F29" s="36" t="s">
        <v>10</v>
      </c>
    </row>
    <row r="30" spans="1:6" s="16" customFormat="1" ht="16.5" customHeight="1" x14ac:dyDescent="0.25">
      <c r="A30" s="34" t="s">
        <v>26</v>
      </c>
      <c r="B30" s="34"/>
      <c r="C30" s="34"/>
      <c r="D30" s="35"/>
      <c r="E30" s="38">
        <f>E11*E10*E9*E20/1000</f>
        <v>5.4638853750000003</v>
      </c>
      <c r="F30" s="39" t="s">
        <v>34</v>
      </c>
    </row>
    <row r="31" spans="1:6" s="16" customFormat="1" ht="16.5" customHeight="1" x14ac:dyDescent="0.25">
      <c r="A31" s="34" t="s">
        <v>11</v>
      </c>
      <c r="B31" s="40"/>
      <c r="C31" s="40"/>
      <c r="D31" s="41"/>
      <c r="E31" s="42">
        <f>(E11*E10*E9)/1000*E16</f>
        <v>6.6126907073509038</v>
      </c>
      <c r="F31" s="43" t="s">
        <v>12</v>
      </c>
    </row>
    <row r="32" spans="1:6" s="16" customFormat="1" ht="30.75" customHeight="1" x14ac:dyDescent="0.25">
      <c r="A32" s="56" t="s">
        <v>38</v>
      </c>
      <c r="B32" s="56"/>
      <c r="C32" s="56"/>
      <c r="D32" s="56"/>
      <c r="E32" s="35">
        <f>E10*E11*0.2*1.9</f>
        <v>114</v>
      </c>
      <c r="F32" s="36" t="s">
        <v>12</v>
      </c>
    </row>
    <row r="33" spans="1:6" s="16" customFormat="1" ht="17.25" x14ac:dyDescent="0.25">
      <c r="A33" s="34" t="s">
        <v>13</v>
      </c>
      <c r="B33" s="34"/>
      <c r="C33" s="34"/>
      <c r="D33" s="35"/>
      <c r="E33" s="42">
        <f>E16*E9</f>
        <v>22.042302357836345</v>
      </c>
      <c r="F33" s="44" t="s">
        <v>35</v>
      </c>
    </row>
    <row r="34" spans="1:6" s="16" customFormat="1" ht="17.25" x14ac:dyDescent="0.25">
      <c r="A34" s="34" t="s">
        <v>14</v>
      </c>
      <c r="B34" s="34"/>
      <c r="C34" s="46" t="str">
        <f>" mit 1 Teil Additiv   plus "</f>
        <v xml:space="preserve"> mit 1 Teil Additiv   plus </v>
      </c>
      <c r="D34" s="47">
        <f>F22</f>
        <v>145.23080741230973</v>
      </c>
      <c r="E34" s="42">
        <f>(E20+E21)*E9</f>
        <v>18.339227678571426</v>
      </c>
      <c r="F34" s="44" t="s">
        <v>36</v>
      </c>
    </row>
    <row r="35" spans="1:6" s="16" customFormat="1" ht="9" customHeight="1" x14ac:dyDescent="0.25">
      <c r="A35" s="34"/>
      <c r="B35" s="34"/>
      <c r="C35" s="46"/>
      <c r="D35" s="47"/>
      <c r="E35" s="42"/>
      <c r="F35" s="44"/>
    </row>
    <row r="36" spans="1:6" s="16" customFormat="1" ht="9" customHeight="1" x14ac:dyDescent="0.25">
      <c r="A36" s="57"/>
      <c r="B36" s="57"/>
      <c r="C36" s="58"/>
      <c r="D36" s="59"/>
      <c r="E36" s="60"/>
      <c r="F36" s="61"/>
    </row>
    <row r="37" spans="1:6" s="16" customFormat="1" ht="17.25" x14ac:dyDescent="0.25">
      <c r="A37" s="62" t="s">
        <v>48</v>
      </c>
      <c r="B37" s="63"/>
      <c r="C37" s="64"/>
      <c r="D37" s="65"/>
      <c r="E37" s="66"/>
      <c r="F37" s="67"/>
    </row>
    <row r="38" spans="1:6" s="16" customFormat="1" ht="16.5" customHeight="1" x14ac:dyDescent="0.25">
      <c r="A38" s="63" t="s">
        <v>14</v>
      </c>
      <c r="B38" s="63"/>
      <c r="C38" s="64" t="str">
        <f>" mit 1 Teil Additiv   plus "</f>
        <v xml:space="preserve"> mit 1 Teil Additiv   plus </v>
      </c>
      <c r="D38" s="65">
        <f>E41/E39*1000</f>
        <v>71.851804999999999</v>
      </c>
      <c r="E38" s="66">
        <f>((E20-0)*0.15)-0.25</f>
        <v>17.96295125</v>
      </c>
      <c r="F38" s="67" t="s">
        <v>43</v>
      </c>
    </row>
    <row r="39" spans="1:6" s="16" customFormat="1" ht="16.5" customHeight="1" x14ac:dyDescent="0.25">
      <c r="A39" s="63" t="s">
        <v>46</v>
      </c>
      <c r="B39" s="63"/>
      <c r="C39" s="64"/>
      <c r="D39" s="65"/>
      <c r="E39" s="66">
        <f>E27*0.25</f>
        <v>75</v>
      </c>
      <c r="F39" s="68" t="s">
        <v>10</v>
      </c>
    </row>
    <row r="40" spans="1:6" s="16" customFormat="1" ht="16.5" customHeight="1" x14ac:dyDescent="0.25">
      <c r="A40" s="63" t="s">
        <v>47</v>
      </c>
      <c r="B40" s="63"/>
      <c r="C40" s="63"/>
      <c r="D40" s="69"/>
      <c r="E40" s="66">
        <f>E10*E11*0.022</f>
        <v>6.6</v>
      </c>
      <c r="F40" s="68" t="s">
        <v>12</v>
      </c>
    </row>
    <row r="41" spans="1:6" s="16" customFormat="1" ht="16.5" customHeight="1" x14ac:dyDescent="0.25">
      <c r="A41" s="63" t="s">
        <v>42</v>
      </c>
      <c r="B41" s="63"/>
      <c r="C41" s="63"/>
      <c r="D41" s="69"/>
      <c r="E41" s="66">
        <f>E38*E27/1000</f>
        <v>5.3888853750000001</v>
      </c>
      <c r="F41" s="70" t="s">
        <v>44</v>
      </c>
    </row>
    <row r="42" spans="1:6" ht="6.75" customHeight="1" x14ac:dyDescent="0.25"/>
    <row r="43" spans="1:6" ht="145.5" customHeight="1" x14ac:dyDescent="0.25">
      <c r="A43" s="50" t="s">
        <v>29</v>
      </c>
      <c r="B43" s="50"/>
      <c r="C43" s="50"/>
      <c r="D43" s="50"/>
      <c r="E43" s="50"/>
      <c r="F43" s="50"/>
    </row>
  </sheetData>
  <mergeCells count="8">
    <mergeCell ref="C24:E24"/>
    <mergeCell ref="A43:F43"/>
    <mergeCell ref="A1:F1"/>
    <mergeCell ref="A22:D23"/>
    <mergeCell ref="F22:F23"/>
    <mergeCell ref="E22:E23"/>
    <mergeCell ref="A13:D14"/>
    <mergeCell ref="A32:D32"/>
  </mergeCells>
  <printOptions horizontalCentered="1" verticalCentered="1"/>
  <pageMargins left="0.23622047244094491" right="0.23622047244094491" top="0.19685039370078741" bottom="0.35433070866141736" header="0.19685039370078741" footer="0"/>
  <pageSetup paperSize="9" scale="90"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Bodenverfestigung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2020-09-17T13:56:11Z</dcterms:modified>
  <cp:category/>
  <cp:contentStatus/>
</cp:coreProperties>
</file>